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0" windowWidth="9330" windowHeight="11055" activeTab="0"/>
  </bookViews>
  <sheets>
    <sheet name="HPX TOOL" sheetId="1" r:id="rId1"/>
  </sheets>
  <definedNames>
    <definedName name="_05gt_test" localSheetId="0">'HPX TOOL'!$B$1:$B$40</definedName>
  </definedNames>
  <calcPr fullCalcOnLoad="1"/>
</workbook>
</file>

<file path=xl/sharedStrings.xml><?xml version="1.0" encoding="utf-8"?>
<sst xmlns="http://schemas.openxmlformats.org/spreadsheetml/2006/main" count="35" uniqueCount="28">
  <si>
    <t>VOLTS</t>
  </si>
  <si>
    <t>Tube size</t>
  </si>
  <si>
    <t>Calculated Tube Area</t>
  </si>
  <si>
    <t>Tube Area</t>
  </si>
  <si>
    <t>Volts</t>
  </si>
  <si>
    <t>Flow KG/HR</t>
  </si>
  <si>
    <t>FLOW LBS/MIN</t>
  </si>
  <si>
    <t>FLOW KG/HR</t>
  </si>
  <si>
    <t>FLOW G/SEC</t>
  </si>
  <si>
    <t>A/D counts</t>
  </si>
  <si>
    <t>HORSEPOWER MULTIPLIER</t>
  </si>
  <si>
    <t>TRANSFER FUNCTION GENERATOR</t>
  </si>
  <si>
    <t>This sheet will generate the transfer function needed to work with our</t>
  </si>
  <si>
    <t>sensor and your tuning software.</t>
  </si>
  <si>
    <t>Enter the TUBE SIZE the MAF will be installed in (or the total area of your tube) in the yellow box.  Hit Enter.</t>
  </si>
  <si>
    <t>EST. MAX RWHP</t>
  </si>
  <si>
    <t>Use this function to adjust the desired usable</t>
  </si>
  <si>
    <t>range of the sensor.</t>
  </si>
  <si>
    <t>Edit values in Yellow boxes.</t>
  </si>
  <si>
    <t>mm</t>
  </si>
  <si>
    <t>inch</t>
  </si>
  <si>
    <t>If any negative flow values appear enter 0 in tuning software.</t>
  </si>
  <si>
    <t>EST. MAX FWHP</t>
  </si>
  <si>
    <t>Values are updated in the EST. MAX FWHP box.</t>
  </si>
  <si>
    <t xml:space="preserve">DO NOT USE VALUE GREATER </t>
  </si>
  <si>
    <t>THAN 1</t>
  </si>
  <si>
    <t>SCALED VOLTS</t>
  </si>
  <si>
    <r>
      <t xml:space="preserve">PMAS </t>
    </r>
    <r>
      <rPr>
        <b/>
        <i/>
        <sz val="24"/>
        <color indexed="10"/>
        <rFont val="Georgia"/>
        <family val="1"/>
      </rPr>
      <t>HPX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</si>
</sst>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Georgia"/>
      <family val="1"/>
    </font>
    <font>
      <b/>
      <sz val="24"/>
      <name val="Georgia"/>
      <family val="1"/>
    </font>
    <font>
      <b/>
      <sz val="12"/>
      <name val="Georgia"/>
      <family val="1"/>
    </font>
    <font>
      <b/>
      <i/>
      <sz val="24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eorgia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eorgia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2" fontId="0" fillId="33" borderId="10" xfId="0" applyNumberFormat="1" applyFill="1" applyBorder="1" applyAlignment="1" applyProtection="1">
      <alignment/>
      <protection hidden="1" locked="0"/>
    </xf>
    <xf numFmtId="165" fontId="5" fillId="0" borderId="10" xfId="0" applyNumberFormat="1" applyFont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165" fontId="5" fillId="3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70" fontId="5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5" fillId="35" borderId="10" xfId="0" applyNumberFormat="1" applyFont="1" applyFill="1" applyBorder="1" applyAlignment="1" applyProtection="1">
      <alignment/>
      <protection hidden="1" locked="0"/>
    </xf>
    <xf numFmtId="0" fontId="49" fillId="0" borderId="0" xfId="0" applyFont="1" applyAlignment="1" applyProtection="1">
      <alignment/>
      <protection hidden="1"/>
    </xf>
    <xf numFmtId="164" fontId="5" fillId="34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25"/>
          <c:y val="0.13275"/>
          <c:w val="0.877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'HPX TOOL'!$F$11:$F$40</c:f>
              <c:numCache/>
            </c:numRef>
          </c:xVal>
          <c:yVal>
            <c:numRef>
              <c:f>'HPX TOOL'!$B$11:$B$40</c:f>
              <c:numCache/>
            </c:numRef>
          </c:yVal>
          <c:smooth val="1"/>
        </c:ser>
        <c:axId val="28858158"/>
        <c:axId val="58396831"/>
      </c:scatterChart>
      <c:val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6831"/>
        <c:crosses val="autoZero"/>
        <c:crossBetween val="midCat"/>
        <c:dispUnits/>
      </c:valAx>
      <c:valAx>
        <c:axId val="58396831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81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52975"/>
          <c:w val="0.099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10753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5">
      <selection activeCell="D11" sqref="D11"/>
    </sheetView>
  </sheetViews>
  <sheetFormatPr defaultColWidth="9.140625" defaultRowHeight="12.75"/>
  <cols>
    <col min="1" max="1" width="11.8515625" style="35" customWidth="1"/>
    <col min="2" max="2" width="21.00390625" style="0" customWidth="1"/>
    <col min="3" max="3" width="11.57421875" style="0" customWidth="1"/>
    <col min="4" max="4" width="0.2890625" style="0" customWidth="1"/>
    <col min="5" max="5" width="3.8515625" style="0" customWidth="1"/>
    <col min="6" max="6" width="14.7109375" style="0" customWidth="1"/>
    <col min="7" max="7" width="15.140625" style="0" customWidth="1"/>
    <col min="8" max="8" width="15.28125" style="0" customWidth="1"/>
    <col min="9" max="9" width="7.140625" style="0" customWidth="1"/>
    <col min="10" max="11" width="11.57421875" style="0" customWidth="1"/>
    <col min="12" max="12" width="14.8515625" style="0" customWidth="1"/>
    <col min="13" max="13" width="13.8515625" style="0" customWidth="1"/>
    <col min="14" max="14" width="15.421875" style="0" customWidth="1"/>
  </cols>
  <sheetData>
    <row r="1" spans="1:15" s="9" customFormat="1" ht="30">
      <c r="A1" s="33"/>
      <c r="B1" s="8"/>
      <c r="C1" s="8"/>
      <c r="D1" s="16"/>
      <c r="E1" s="17"/>
      <c r="F1" s="16"/>
      <c r="G1" s="18" t="s">
        <v>27</v>
      </c>
      <c r="H1" s="16"/>
      <c r="I1" s="16"/>
      <c r="J1" s="16"/>
      <c r="K1" s="16"/>
      <c r="L1" s="16"/>
      <c r="M1" s="16"/>
      <c r="N1" s="16"/>
      <c r="O1" s="16"/>
    </row>
    <row r="2" spans="1:15" s="9" customFormat="1" ht="30">
      <c r="A2" s="33"/>
      <c r="B2" s="8"/>
      <c r="C2" s="8"/>
      <c r="D2" s="16"/>
      <c r="E2" s="17"/>
      <c r="F2" s="16"/>
      <c r="G2" s="18" t="s">
        <v>11</v>
      </c>
      <c r="H2" s="16"/>
      <c r="I2" s="16"/>
      <c r="J2" s="16"/>
      <c r="K2" s="16"/>
      <c r="L2" s="16"/>
      <c r="M2" s="16"/>
      <c r="N2" s="16"/>
      <c r="O2" s="16"/>
    </row>
    <row r="3" spans="1:15" s="10" customFormat="1" ht="15">
      <c r="A3" s="34"/>
      <c r="B3" s="19"/>
      <c r="C3" s="19"/>
      <c r="D3" s="19"/>
      <c r="E3" s="19" t="s">
        <v>12</v>
      </c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0" customFormat="1" ht="15">
      <c r="A4" s="34"/>
      <c r="B4" s="19"/>
      <c r="C4" s="19"/>
      <c r="D4" s="19"/>
      <c r="E4" s="19" t="s">
        <v>13</v>
      </c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0" customFormat="1" ht="15">
      <c r="A5" s="34"/>
      <c r="B5" s="19"/>
      <c r="C5" s="19"/>
      <c r="D5" s="19"/>
      <c r="E5" s="19" t="s">
        <v>14</v>
      </c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0" customFormat="1" ht="15">
      <c r="A6" s="34"/>
      <c r="B6" s="19"/>
      <c r="C6" s="19"/>
      <c r="D6" s="19"/>
      <c r="E6" s="20" t="s">
        <v>18</v>
      </c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18">
      <c r="B7" s="4"/>
      <c r="C7" s="4"/>
      <c r="D7" s="4"/>
      <c r="E7" s="4"/>
      <c r="F7" s="7" t="s">
        <v>1</v>
      </c>
      <c r="G7" s="7" t="s">
        <v>2</v>
      </c>
      <c r="H7" s="7"/>
      <c r="I7" s="7"/>
      <c r="J7" s="7" t="s">
        <v>3</v>
      </c>
      <c r="K7" s="7"/>
      <c r="L7" s="4"/>
      <c r="M7" s="4"/>
      <c r="N7" s="4"/>
      <c r="O7" s="4"/>
    </row>
    <row r="8" spans="2:15" ht="12.75">
      <c r="B8" s="4"/>
      <c r="C8" s="4"/>
      <c r="D8" s="4"/>
      <c r="E8" s="4"/>
      <c r="F8" s="21">
        <v>3</v>
      </c>
      <c r="G8" s="22">
        <f>F8/0.03937</f>
        <v>76.2001524003048</v>
      </c>
      <c r="H8" s="5">
        <f>3.14159265*(F8/2)^2</f>
        <v>7.0685834625</v>
      </c>
      <c r="I8" s="4"/>
      <c r="J8" s="23">
        <v>7.069</v>
      </c>
      <c r="K8" s="24">
        <f>J8/0.03937</f>
        <v>179.5529591059182</v>
      </c>
      <c r="L8" s="4"/>
      <c r="M8" s="4"/>
      <c r="N8" s="4"/>
      <c r="O8" s="4"/>
    </row>
    <row r="9" spans="2:15" ht="12.75"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25" t="s">
        <v>20</v>
      </c>
      <c r="K9" s="25" t="s">
        <v>19</v>
      </c>
      <c r="L9" s="4"/>
      <c r="M9" s="4"/>
      <c r="N9" s="4"/>
      <c r="O9" s="4"/>
    </row>
    <row r="10" spans="1:15" ht="12.75">
      <c r="A10" s="37" t="s">
        <v>0</v>
      </c>
      <c r="B10" s="6" t="s">
        <v>26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6" t="s">
        <v>4</v>
      </c>
      <c r="K10" s="6" t="s">
        <v>9</v>
      </c>
      <c r="L10" s="6" t="s">
        <v>5</v>
      </c>
      <c r="M10" s="6" t="s">
        <v>8</v>
      </c>
      <c r="N10" s="11" t="s">
        <v>6</v>
      </c>
      <c r="O10" s="4"/>
    </row>
    <row r="11" spans="1:15" ht="12.75">
      <c r="A11" s="36">
        <v>0.38</v>
      </c>
      <c r="B11" s="5">
        <f>A11*C43</f>
        <v>0.38</v>
      </c>
      <c r="C11" s="13">
        <f>B11/5*1024</f>
        <v>77.824</v>
      </c>
      <c r="D11" s="2">
        <f>-9.475184+59.921788*B11-135.60886*B11^2+166.77782*B11^3-111.50394*B11^4+44.218751*B11^5-10.131798*B11^6+1.2482716*B11^7-0.065666262*B11^8+0.00029343852*B11^9</f>
        <v>0.8608613332500484</v>
      </c>
      <c r="E11" s="3"/>
      <c r="F11" s="12">
        <f>D11*H8</f>
        <v>6.085070183716994</v>
      </c>
      <c r="G11" s="5">
        <f>F11*0.277777778</f>
        <v>1.6902972746069582</v>
      </c>
      <c r="H11" s="28">
        <f>F11/27.215</f>
        <v>0.22359251088432827</v>
      </c>
      <c r="I11" s="4"/>
      <c r="J11" s="5">
        <f>B11</f>
        <v>0.38</v>
      </c>
      <c r="K11" s="13">
        <f>J11/5*1024</f>
        <v>77.824</v>
      </c>
      <c r="L11" s="5">
        <f>D11*J8</f>
        <v>6.085428764744592</v>
      </c>
      <c r="M11" s="5">
        <f>L11*0.277777778</f>
        <v>1.6903968804480374</v>
      </c>
      <c r="N11" s="28">
        <f>L11/27.215</f>
        <v>0.2236056867442437</v>
      </c>
      <c r="O11" s="4"/>
    </row>
    <row r="12" spans="1:15" ht="12.75">
      <c r="A12" s="36">
        <v>0.4</v>
      </c>
      <c r="B12" s="5">
        <f>A12*C43</f>
        <v>0.4</v>
      </c>
      <c r="C12" s="13">
        <f aca="true" t="shared" si="0" ref="C12:C40">B12/5*1024</f>
        <v>81.92</v>
      </c>
      <c r="D12" s="2">
        <f aca="true" t="shared" si="1" ref="D12:D40">-9.475184+59.921788*B12-135.60886*B12^2+166.77782*B12^3-111.50394*B12^4+44.218751*B12^5-10.131798*B12^6+1.2482716*B12^7-0.065666262*B12^8+0.00029343852*B12^9</f>
        <v>1.0286955917031235</v>
      </c>
      <c r="E12" s="3"/>
      <c r="F12" s="12">
        <f>D12*H8</f>
        <v>7.271420647459352</v>
      </c>
      <c r="G12" s="5">
        <f aca="true" t="shared" si="2" ref="G12:G40">F12*0.277777778</f>
        <v>2.01983907035458</v>
      </c>
      <c r="H12" s="28">
        <f aca="true" t="shared" si="3" ref="H12:H39">F12/27.215</f>
        <v>0.26718429716918435</v>
      </c>
      <c r="I12" s="4"/>
      <c r="J12" s="5">
        <f aca="true" t="shared" si="4" ref="J12:J40">B12</f>
        <v>0.4</v>
      </c>
      <c r="K12" s="13">
        <f aca="true" t="shared" si="5" ref="K12:K40">J12/5*1024</f>
        <v>81.92</v>
      </c>
      <c r="L12" s="5">
        <f>D12*J8</f>
        <v>7.27184913774938</v>
      </c>
      <c r="M12" s="5">
        <f aca="true" t="shared" si="6" ref="M12:M40">L12*0.277777778</f>
        <v>2.0199580954352387</v>
      </c>
      <c r="N12" s="28">
        <f aca="true" t="shared" si="7" ref="N12:N40">L12/27.215</f>
        <v>0.26720004180596657</v>
      </c>
      <c r="O12" s="4"/>
    </row>
    <row r="13" spans="1:15" ht="12.75">
      <c r="A13" s="36">
        <v>0.44</v>
      </c>
      <c r="B13" s="5">
        <f>A13*C43</f>
        <v>0.44</v>
      </c>
      <c r="C13" s="13">
        <f t="shared" si="0"/>
        <v>90.112</v>
      </c>
      <c r="D13" s="2">
        <f t="shared" si="1"/>
        <v>1.3236673523462033</v>
      </c>
      <c r="E13" s="3"/>
      <c r="F13" s="12">
        <f>D13*H8</f>
        <v>9.356453156645534</v>
      </c>
      <c r="G13" s="5">
        <f t="shared" si="2"/>
        <v>2.599014767814082</v>
      </c>
      <c r="H13" s="28">
        <f t="shared" si="3"/>
        <v>0.343797654111539</v>
      </c>
      <c r="I13" s="4"/>
      <c r="J13" s="5">
        <f t="shared" si="4"/>
        <v>0.44</v>
      </c>
      <c r="K13" s="13">
        <f t="shared" si="5"/>
        <v>90.112</v>
      </c>
      <c r="L13" s="5">
        <f>D13*J8</f>
        <v>9.35700451373531</v>
      </c>
      <c r="M13" s="5">
        <f t="shared" si="6"/>
        <v>2.5991679225613646</v>
      </c>
      <c r="N13" s="28">
        <f t="shared" si="7"/>
        <v>0.3438179134203678</v>
      </c>
      <c r="O13" s="4"/>
    </row>
    <row r="14" spans="1:15" ht="12.75">
      <c r="A14" s="36">
        <v>0.5</v>
      </c>
      <c r="B14" s="5">
        <f>A14*C43</f>
        <v>0.5</v>
      </c>
      <c r="C14" s="13">
        <f t="shared" si="0"/>
        <v>102.4</v>
      </c>
      <c r="D14" s="2">
        <f t="shared" si="1"/>
        <v>1.69474906116117</v>
      </c>
      <c r="E14" s="3"/>
      <c r="F14" s="12">
        <f>D14*H8</f>
        <v>11.979475186811248</v>
      </c>
      <c r="G14" s="5">
        <f t="shared" si="2"/>
        <v>3.327631998998563</v>
      </c>
      <c r="H14" s="28">
        <f t="shared" si="3"/>
        <v>0.4401791360209902</v>
      </c>
      <c r="I14" s="4"/>
      <c r="J14" s="5">
        <f t="shared" si="4"/>
        <v>0.5</v>
      </c>
      <c r="K14" s="13">
        <f t="shared" si="5"/>
        <v>102.4</v>
      </c>
      <c r="L14" s="5">
        <f>D14*J8</f>
        <v>11.98018111334831</v>
      </c>
      <c r="M14" s="5">
        <f t="shared" si="6"/>
        <v>3.3278280897034596</v>
      </c>
      <c r="N14" s="28">
        <f t="shared" si="7"/>
        <v>0.44020507489797206</v>
      </c>
      <c r="O14" s="4"/>
    </row>
    <row r="15" spans="1:15" ht="12.75">
      <c r="A15" s="36">
        <v>0.6</v>
      </c>
      <c r="B15" s="5">
        <f>A15*C43</f>
        <v>0.6</v>
      </c>
      <c r="C15" s="13">
        <f t="shared" si="0"/>
        <v>122.88</v>
      </c>
      <c r="D15" s="2">
        <f t="shared" si="1"/>
        <v>2.2313822382748096</v>
      </c>
      <c r="E15" s="3"/>
      <c r="F15" s="12">
        <f>D15*H8</f>
        <v>15.772711587985555</v>
      </c>
      <c r="G15" s="5">
        <f t="shared" si="2"/>
        <v>4.3813087779454785</v>
      </c>
      <c r="H15" s="28">
        <f t="shared" si="3"/>
        <v>0.5795594924852308</v>
      </c>
      <c r="I15" s="4"/>
      <c r="J15" s="5">
        <f t="shared" si="4"/>
        <v>0.6</v>
      </c>
      <c r="K15" s="13">
        <f t="shared" si="5"/>
        <v>122.88</v>
      </c>
      <c r="L15" s="5">
        <f>D15*J8</f>
        <v>15.773641042364629</v>
      </c>
      <c r="M15" s="5">
        <f t="shared" si="6"/>
        <v>4.38156695971765</v>
      </c>
      <c r="N15" s="28">
        <f t="shared" si="7"/>
        <v>0.5795936447681289</v>
      </c>
      <c r="O15" s="4"/>
    </row>
    <row r="16" spans="1:15" ht="12.75">
      <c r="A16" s="36">
        <v>0.7</v>
      </c>
      <c r="B16" s="5">
        <f>A16*C43</f>
        <v>0.7</v>
      </c>
      <c r="C16" s="13">
        <f t="shared" si="0"/>
        <v>143.35999999999999</v>
      </c>
      <c r="D16" s="2">
        <f t="shared" si="1"/>
        <v>2.7932988894701576</v>
      </c>
      <c r="E16" s="3"/>
      <c r="F16" s="12">
        <f>D16*H8</f>
        <v>19.744666335928372</v>
      </c>
      <c r="G16" s="5">
        <f t="shared" si="2"/>
        <v>5.484629542145584</v>
      </c>
      <c r="H16" s="28">
        <f t="shared" si="3"/>
        <v>0.7255067549486817</v>
      </c>
      <c r="I16" s="4"/>
      <c r="J16" s="5">
        <f t="shared" si="4"/>
        <v>0.7</v>
      </c>
      <c r="K16" s="13">
        <f t="shared" si="5"/>
        <v>143.35999999999999</v>
      </c>
      <c r="L16" s="5">
        <f>D16*J8</f>
        <v>19.745829849664545</v>
      </c>
      <c r="M16" s="5">
        <f t="shared" si="6"/>
        <v>5.484952740405891</v>
      </c>
      <c r="N16" s="28">
        <f t="shared" si="7"/>
        <v>0.7255495076121458</v>
      </c>
      <c r="O16" s="4"/>
    </row>
    <row r="17" spans="1:15" ht="12.75">
      <c r="A17" s="36">
        <v>0.8</v>
      </c>
      <c r="B17" s="5">
        <f>A17*C43</f>
        <v>0.8</v>
      </c>
      <c r="C17" s="13">
        <f t="shared" si="0"/>
        <v>163.84</v>
      </c>
      <c r="D17" s="2">
        <f t="shared" si="1"/>
        <v>3.4752202310529134</v>
      </c>
      <c r="E17" s="3"/>
      <c r="F17" s="12">
        <f>D17*H8</f>
        <v>24.564884253766053</v>
      </c>
      <c r="G17" s="5">
        <f t="shared" si="2"/>
        <v>6.823578964838322</v>
      </c>
      <c r="H17" s="28">
        <f t="shared" si="3"/>
        <v>0.902622974600994</v>
      </c>
      <c r="I17" s="4"/>
      <c r="J17" s="5">
        <f t="shared" si="4"/>
        <v>0.8</v>
      </c>
      <c r="K17" s="13">
        <f t="shared" si="5"/>
        <v>163.84</v>
      </c>
      <c r="L17" s="5">
        <f>D17*J8</f>
        <v>24.566331813313045</v>
      </c>
      <c r="M17" s="5">
        <f t="shared" si="6"/>
        <v>6.823981064712808</v>
      </c>
      <c r="N17" s="28">
        <f t="shared" si="7"/>
        <v>0.9026761643693936</v>
      </c>
      <c r="O17" s="4"/>
    </row>
    <row r="18" spans="1:15" ht="12.75">
      <c r="A18" s="36">
        <v>0.9</v>
      </c>
      <c r="B18" s="5">
        <f>A18*C43</f>
        <v>0.9</v>
      </c>
      <c r="C18" s="13">
        <f t="shared" si="0"/>
        <v>184.32</v>
      </c>
      <c r="D18" s="2">
        <f t="shared" si="1"/>
        <v>4.329712711210677</v>
      </c>
      <c r="E18" s="3"/>
      <c r="F18" s="12">
        <f>D18*H8</f>
        <v>30.60493566783983</v>
      </c>
      <c r="G18" s="5">
        <f t="shared" si="2"/>
        <v>8.501371025645494</v>
      </c>
      <c r="H18" s="28">
        <f t="shared" si="3"/>
        <v>1.1245612958971092</v>
      </c>
      <c r="I18" s="4"/>
      <c r="J18" s="5">
        <f t="shared" si="4"/>
        <v>0.9</v>
      </c>
      <c r="K18" s="13">
        <f t="shared" si="5"/>
        <v>184.32</v>
      </c>
      <c r="L18" s="5">
        <f>D18*J8</f>
        <v>30.606739155548276</v>
      </c>
      <c r="M18" s="5">
        <f t="shared" si="6"/>
        <v>8.501871994453795</v>
      </c>
      <c r="N18" s="28">
        <f t="shared" si="7"/>
        <v>1.1246275640473369</v>
      </c>
      <c r="O18" s="4"/>
    </row>
    <row r="19" spans="1:15" ht="12.75">
      <c r="A19" s="36">
        <v>1</v>
      </c>
      <c r="B19" s="5">
        <f>A19*C43</f>
        <v>1</v>
      </c>
      <c r="C19" s="13">
        <f t="shared" si="0"/>
        <v>204.8</v>
      </c>
      <c r="D19" s="2">
        <f t="shared" si="1"/>
        <v>5.381475776520004</v>
      </c>
      <c r="E19" s="3"/>
      <c r="F19" s="12">
        <f>D19*H8</f>
        <v>38.039410677753644</v>
      </c>
      <c r="G19" s="5">
        <f t="shared" si="2"/>
        <v>10.56650297449588</v>
      </c>
      <c r="H19" s="28">
        <f t="shared" si="3"/>
        <v>1.3977369346960735</v>
      </c>
      <c r="I19" s="4"/>
      <c r="J19" s="5">
        <f t="shared" si="4"/>
        <v>1</v>
      </c>
      <c r="K19" s="13">
        <f t="shared" si="5"/>
        <v>204.8</v>
      </c>
      <c r="L19" s="5">
        <f>D19*J8</f>
        <v>38.041652264219906</v>
      </c>
      <c r="M19" s="5">
        <f t="shared" si="6"/>
        <v>10.567125637403674</v>
      </c>
      <c r="N19" s="28">
        <f t="shared" si="7"/>
        <v>1.3978193005408748</v>
      </c>
      <c r="O19" s="4"/>
    </row>
    <row r="20" spans="1:15" ht="12.75">
      <c r="A20" s="36">
        <v>1.1</v>
      </c>
      <c r="B20" s="5">
        <f>A20*C43</f>
        <v>1.1</v>
      </c>
      <c r="C20" s="13">
        <f t="shared" si="0"/>
        <v>225.28000000000003</v>
      </c>
      <c r="D20" s="2">
        <f t="shared" si="1"/>
        <v>6.638523202959348</v>
      </c>
      <c r="E20" s="3"/>
      <c r="F20" s="12">
        <f>D20*H8</f>
        <v>46.924955327860985</v>
      </c>
      <c r="G20" s="5">
        <f t="shared" si="2"/>
        <v>13.034709823722485</v>
      </c>
      <c r="H20" s="28">
        <f t="shared" si="3"/>
        <v>1.7242313183119966</v>
      </c>
      <c r="I20" s="4"/>
      <c r="J20" s="5">
        <f t="shared" si="4"/>
        <v>1.1</v>
      </c>
      <c r="K20" s="13">
        <f t="shared" si="5"/>
        <v>225.28000000000003</v>
      </c>
      <c r="L20" s="5">
        <f>D20*J8</f>
        <v>46.927720521719635</v>
      </c>
      <c r="M20" s="5">
        <f t="shared" si="6"/>
        <v>13.03547793312828</v>
      </c>
      <c r="N20" s="28">
        <f t="shared" si="7"/>
        <v>1.724332923818469</v>
      </c>
      <c r="O20" s="4"/>
    </row>
    <row r="21" spans="1:15" ht="12.75">
      <c r="A21" s="36">
        <v>1.2</v>
      </c>
      <c r="B21" s="5">
        <f>A21*C43</f>
        <v>1.2</v>
      </c>
      <c r="C21" s="13">
        <f t="shared" si="0"/>
        <v>245.76</v>
      </c>
      <c r="D21" s="2">
        <f t="shared" si="1"/>
        <v>8.10066594665591</v>
      </c>
      <c r="E21" s="3"/>
      <c r="F21" s="12">
        <f>D21*H8</f>
        <v>57.260233345768874</v>
      </c>
      <c r="G21" s="5">
        <f t="shared" si="2"/>
        <v>15.905620386549183</v>
      </c>
      <c r="H21" s="28">
        <f t="shared" si="3"/>
        <v>2.1039953461608993</v>
      </c>
      <c r="I21" s="4"/>
      <c r="J21" s="5">
        <f t="shared" si="4"/>
        <v>1.2</v>
      </c>
      <c r="K21" s="13">
        <f t="shared" si="5"/>
        <v>245.76</v>
      </c>
      <c r="L21" s="5">
        <f>D21*J8</f>
        <v>57.26360757691063</v>
      </c>
      <c r="M21" s="5">
        <f t="shared" si="6"/>
        <v>15.906557672978197</v>
      </c>
      <c r="N21" s="28">
        <f t="shared" si="7"/>
        <v>2.1041193304027423</v>
      </c>
      <c r="O21" s="4"/>
    </row>
    <row r="22" spans="1:15" ht="12.75">
      <c r="A22" s="36">
        <v>1.3</v>
      </c>
      <c r="B22" s="5">
        <f>A22*C43</f>
        <v>1.3</v>
      </c>
      <c r="C22" s="13">
        <f t="shared" si="0"/>
        <v>266.24</v>
      </c>
      <c r="D22" s="2">
        <f t="shared" si="1"/>
        <v>9.76567895130477</v>
      </c>
      <c r="E22" s="3"/>
      <c r="F22" s="12">
        <f>D22*H8</f>
        <v>69.02951673527724</v>
      </c>
      <c r="G22" s="5">
        <f t="shared" si="2"/>
        <v>19.174865775139125</v>
      </c>
      <c r="H22" s="28">
        <f t="shared" si="3"/>
        <v>2.5364511017922924</v>
      </c>
      <c r="I22" s="4"/>
      <c r="J22" s="5">
        <f t="shared" si="4"/>
        <v>1.3</v>
      </c>
      <c r="K22" s="13">
        <f t="shared" si="5"/>
        <v>266.24</v>
      </c>
      <c r="L22" s="5">
        <f>D22*J8</f>
        <v>69.03358450677341</v>
      </c>
      <c r="M22" s="5">
        <f t="shared" si="6"/>
        <v>19.17599571166674</v>
      </c>
      <c r="N22" s="28">
        <f t="shared" si="7"/>
        <v>2.5366005697877423</v>
      </c>
      <c r="O22" s="4"/>
    </row>
    <row r="23" spans="1:15" ht="12.75">
      <c r="A23" s="36">
        <v>1.4</v>
      </c>
      <c r="B23" s="5">
        <f>A23*C43</f>
        <v>1.4</v>
      </c>
      <c r="C23" s="13">
        <f t="shared" si="0"/>
        <v>286.71999999999997</v>
      </c>
      <c r="D23" s="2">
        <f t="shared" si="1"/>
        <v>11.633508937390301</v>
      </c>
      <c r="E23" s="3"/>
      <c r="F23" s="12">
        <f>D23*H8</f>
        <v>82.23242888568303</v>
      </c>
      <c r="G23" s="5">
        <f t="shared" si="2"/>
        <v>22.842341375408047</v>
      </c>
      <c r="H23" s="28">
        <f t="shared" si="3"/>
        <v>3.0215847468558894</v>
      </c>
      <c r="I23" s="4"/>
      <c r="J23" s="5">
        <f t="shared" si="4"/>
        <v>1.4</v>
      </c>
      <c r="K23" s="13">
        <f t="shared" si="5"/>
        <v>286.71999999999997</v>
      </c>
      <c r="L23" s="5">
        <f>D23*J8</f>
        <v>82.23727467841204</v>
      </c>
      <c r="M23" s="5">
        <f t="shared" si="6"/>
        <v>22.843687428944957</v>
      </c>
      <c r="N23" s="28">
        <f t="shared" si="7"/>
        <v>3.0217628028077175</v>
      </c>
      <c r="O23" s="4"/>
    </row>
    <row r="24" spans="1:15" ht="12.75">
      <c r="A24" s="36">
        <v>1.5</v>
      </c>
      <c r="B24" s="5">
        <f>A24*C43</f>
        <v>1.5</v>
      </c>
      <c r="C24" s="13">
        <f t="shared" si="0"/>
        <v>307.2</v>
      </c>
      <c r="D24" s="2">
        <f t="shared" si="1"/>
        <v>13.70885489301777</v>
      </c>
      <c r="E24" s="3"/>
      <c r="F24" s="12">
        <f>D24*H8</f>
        <v>96.90218498659762</v>
      </c>
      <c r="G24" s="5">
        <f t="shared" si="2"/>
        <v>26.917273628922043</v>
      </c>
      <c r="H24" s="28">
        <f t="shared" si="3"/>
        <v>3.560616754973273</v>
      </c>
      <c r="I24" s="4"/>
      <c r="J24" s="5">
        <f t="shared" si="4"/>
        <v>1.5</v>
      </c>
      <c r="K24" s="13">
        <f t="shared" si="5"/>
        <v>307.2</v>
      </c>
      <c r="L24" s="5">
        <f>D24*J8</f>
        <v>96.90789523874263</v>
      </c>
      <c r="M24" s="5">
        <f t="shared" si="6"/>
        <v>26.918859810074704</v>
      </c>
      <c r="N24" s="28">
        <f t="shared" si="7"/>
        <v>3.560826575004322</v>
      </c>
      <c r="O24" s="4"/>
    </row>
    <row r="25" spans="1:15" ht="12.75">
      <c r="A25" s="36">
        <v>1.6</v>
      </c>
      <c r="B25" s="5">
        <f>A25*C43</f>
        <v>1.6</v>
      </c>
      <c r="C25" s="13">
        <f t="shared" si="0"/>
        <v>327.68</v>
      </c>
      <c r="D25" s="2">
        <f t="shared" si="1"/>
        <v>16.00242778731979</v>
      </c>
      <c r="E25" s="3"/>
      <c r="F25" s="12">
        <f>D25*H8</f>
        <v>113.11449641729914</v>
      </c>
      <c r="G25" s="5">
        <f t="shared" si="2"/>
        <v>31.42069347438631</v>
      </c>
      <c r="H25" s="28">
        <f t="shared" si="3"/>
        <v>4.156329098559586</v>
      </c>
      <c r="I25" s="4"/>
      <c r="J25" s="5">
        <f t="shared" si="4"/>
        <v>1.6</v>
      </c>
      <c r="K25" s="13">
        <f t="shared" si="5"/>
        <v>327.68</v>
      </c>
      <c r="L25" s="5">
        <f>D25*J8</f>
        <v>113.12116202856359</v>
      </c>
      <c r="M25" s="5">
        <f t="shared" si="6"/>
        <v>31.422545033072364</v>
      </c>
      <c r="N25" s="28">
        <f t="shared" si="7"/>
        <v>4.156574022728774</v>
      </c>
      <c r="O25" s="4"/>
    </row>
    <row r="26" spans="1:15" ht="12.75">
      <c r="A26" s="36">
        <v>1.8</v>
      </c>
      <c r="B26" s="5">
        <f>A26*C43</f>
        <v>1.8</v>
      </c>
      <c r="C26" s="13">
        <f t="shared" si="0"/>
        <v>368.64</v>
      </c>
      <c r="D26" s="2">
        <f t="shared" si="1"/>
        <v>21.31769745505807</v>
      </c>
      <c r="E26" s="3"/>
      <c r="F26" s="12">
        <f>D26*H8</f>
        <v>150.68592368940182</v>
      </c>
      <c r="G26" s="5">
        <f t="shared" si="2"/>
        <v>41.857201058319596</v>
      </c>
      <c r="H26" s="28">
        <f t="shared" si="3"/>
        <v>5.5368702439611175</v>
      </c>
      <c r="I26" s="4"/>
      <c r="J26" s="5">
        <f t="shared" si="4"/>
        <v>1.8</v>
      </c>
      <c r="K26" s="13">
        <f t="shared" si="5"/>
        <v>368.64</v>
      </c>
      <c r="L26" s="5">
        <f>D26*J8</f>
        <v>150.6948033098055</v>
      </c>
      <c r="M26" s="5">
        <f t="shared" si="6"/>
        <v>41.859667619544815</v>
      </c>
      <c r="N26" s="28">
        <f t="shared" si="7"/>
        <v>5.5371965206616025</v>
      </c>
      <c r="O26" s="4"/>
    </row>
    <row r="27" spans="1:15" ht="12.75">
      <c r="A27" s="36">
        <v>2</v>
      </c>
      <c r="B27" s="5">
        <f>A27*C43</f>
        <v>2</v>
      </c>
      <c r="C27" s="13">
        <f t="shared" si="0"/>
        <v>409.6</v>
      </c>
      <c r="D27" s="2">
        <f t="shared" si="1"/>
        <v>27.775874250239863</v>
      </c>
      <c r="E27" s="3"/>
      <c r="F27" s="12">
        <f>D27*H8</f>
        <v>196.3360853817251</v>
      </c>
      <c r="G27" s="5">
        <f t="shared" si="2"/>
        <v>54.53780153855387</v>
      </c>
      <c r="H27" s="28">
        <f t="shared" si="3"/>
        <v>7.214259980956278</v>
      </c>
      <c r="I27" s="4"/>
      <c r="J27" s="5">
        <f t="shared" si="4"/>
        <v>2</v>
      </c>
      <c r="K27" s="13">
        <f t="shared" si="5"/>
        <v>409.6</v>
      </c>
      <c r="L27" s="5">
        <f>D27*J8</f>
        <v>196.34765507494558</v>
      </c>
      <c r="M27" s="5">
        <f t="shared" si="6"/>
        <v>54.5410153422288</v>
      </c>
      <c r="N27" s="28">
        <f t="shared" si="7"/>
        <v>7.214685102882439</v>
      </c>
      <c r="O27" s="4"/>
    </row>
    <row r="28" spans="1:15" ht="12.75">
      <c r="A28" s="36">
        <v>2.2</v>
      </c>
      <c r="B28" s="5">
        <f>A28*C43</f>
        <v>2.2</v>
      </c>
      <c r="C28" s="13">
        <f t="shared" si="0"/>
        <v>450.56000000000006</v>
      </c>
      <c r="D28" s="2">
        <f t="shared" si="1"/>
        <v>35.62175022913831</v>
      </c>
      <c r="E28" s="3"/>
      <c r="F28" s="12">
        <f>D28*H8</f>
        <v>251.79531457499263</v>
      </c>
      <c r="G28" s="5">
        <f t="shared" si="2"/>
        <v>69.94314299345245</v>
      </c>
      <c r="H28" s="28">
        <f t="shared" si="3"/>
        <v>9.252078433767872</v>
      </c>
      <c r="I28" s="4"/>
      <c r="J28" s="5">
        <f t="shared" si="4"/>
        <v>2.2</v>
      </c>
      <c r="K28" s="13">
        <f t="shared" si="5"/>
        <v>450.56000000000006</v>
      </c>
      <c r="L28" s="5">
        <f>D28*J8</f>
        <v>251.81015236977868</v>
      </c>
      <c r="M28" s="5">
        <f t="shared" si="6"/>
        <v>69.94726460311855</v>
      </c>
      <c r="N28" s="28">
        <f t="shared" si="7"/>
        <v>9.252623640263776</v>
      </c>
      <c r="O28" s="4"/>
    </row>
    <row r="29" spans="1:15" ht="12.75">
      <c r="A29" s="36">
        <v>2.4</v>
      </c>
      <c r="B29" s="5">
        <f>A29*C43</f>
        <v>2.4</v>
      </c>
      <c r="C29" s="13">
        <f t="shared" si="0"/>
        <v>491.52</v>
      </c>
      <c r="D29" s="2">
        <f t="shared" si="1"/>
        <v>45.098733301060776</v>
      </c>
      <c r="E29" s="3"/>
      <c r="F29" s="12">
        <f>D29*H8</f>
        <v>318.7841603915762</v>
      </c>
      <c r="G29" s="5">
        <f t="shared" si="2"/>
        <v>88.55115573516764</v>
      </c>
      <c r="H29" s="28">
        <f t="shared" si="3"/>
        <v>11.713546220524572</v>
      </c>
      <c r="I29" s="4"/>
      <c r="J29" s="5">
        <f t="shared" si="4"/>
        <v>2.4</v>
      </c>
      <c r="K29" s="13">
        <f t="shared" si="5"/>
        <v>491.52</v>
      </c>
      <c r="L29" s="5">
        <f>D29*J8</f>
        <v>318.8029457051986</v>
      </c>
      <c r="M29" s="5">
        <f t="shared" si="6"/>
        <v>88.5563738778447</v>
      </c>
      <c r="N29" s="28">
        <f t="shared" si="7"/>
        <v>11.714236476398995</v>
      </c>
      <c r="O29" s="4"/>
    </row>
    <row r="30" spans="1:15" ht="12.75">
      <c r="A30" s="36">
        <v>2.6</v>
      </c>
      <c r="B30" s="5">
        <f>A30*C43</f>
        <v>2.6</v>
      </c>
      <c r="C30" s="13">
        <f t="shared" si="0"/>
        <v>532.48</v>
      </c>
      <c r="D30" s="2">
        <f t="shared" si="1"/>
        <v>56.4062664462004</v>
      </c>
      <c r="E30" s="3"/>
      <c r="F30" s="12">
        <f>D30*H8</f>
        <v>398.7124021829808</v>
      </c>
      <c r="G30" s="5">
        <f t="shared" si="2"/>
        <v>110.75344513943074</v>
      </c>
      <c r="H30" s="28">
        <f t="shared" si="3"/>
        <v>14.65046489740881</v>
      </c>
      <c r="I30" s="4"/>
      <c r="J30" s="5">
        <f t="shared" si="4"/>
        <v>2.6</v>
      </c>
      <c r="K30" s="13">
        <f t="shared" si="5"/>
        <v>532.48</v>
      </c>
      <c r="L30" s="5">
        <f>D30*J8</f>
        <v>398.7358975081906</v>
      </c>
      <c r="M30" s="5">
        <f t="shared" si="6"/>
        <v>110.75997161866091</v>
      </c>
      <c r="N30" s="28">
        <f t="shared" si="7"/>
        <v>14.651328220032724</v>
      </c>
      <c r="O30" s="4"/>
    </row>
    <row r="31" spans="1:15" ht="12.75">
      <c r="A31" s="36">
        <v>2.8</v>
      </c>
      <c r="B31" s="5">
        <f>A31*C43</f>
        <v>2.8</v>
      </c>
      <c r="C31" s="13">
        <f t="shared" si="0"/>
        <v>573.4399999999999</v>
      </c>
      <c r="D31" s="2">
        <f t="shared" si="1"/>
        <v>69.67666661937356</v>
      </c>
      <c r="E31" s="3"/>
      <c r="F31" s="12">
        <f>D31*H8</f>
        <v>492.5153333878298</v>
      </c>
      <c r="G31" s="5">
        <f t="shared" si="2"/>
        <v>136.80981493940055</v>
      </c>
      <c r="H31" s="28">
        <f t="shared" si="3"/>
        <v>18.097201300306075</v>
      </c>
      <c r="I31" s="4"/>
      <c r="J31" s="5">
        <f t="shared" si="4"/>
        <v>2.8</v>
      </c>
      <c r="K31" s="13">
        <f t="shared" si="5"/>
        <v>573.4399999999999</v>
      </c>
      <c r="L31" s="5">
        <f>D31*J8</f>
        <v>492.5443563323517</v>
      </c>
      <c r="M31" s="5">
        <f t="shared" si="6"/>
        <v>136.81787686844086</v>
      </c>
      <c r="N31" s="28">
        <f t="shared" si="7"/>
        <v>18.098267732219426</v>
      </c>
      <c r="O31" s="4"/>
    </row>
    <row r="32" spans="1:15" ht="12.75">
      <c r="A32" s="36">
        <v>3</v>
      </c>
      <c r="B32" s="5">
        <f>A32*C43</f>
        <v>3</v>
      </c>
      <c r="C32" s="13">
        <f t="shared" si="0"/>
        <v>614.4</v>
      </c>
      <c r="D32" s="2">
        <f t="shared" si="1"/>
        <v>84.97758560715833</v>
      </c>
      <c r="E32" s="3"/>
      <c r="F32" s="12">
        <f>D32*H8</f>
        <v>600.6711563059374</v>
      </c>
      <c r="G32" s="5">
        <f t="shared" si="2"/>
        <v>166.85309910735396</v>
      </c>
      <c r="H32" s="28">
        <f t="shared" si="3"/>
        <v>22.071326706078906</v>
      </c>
      <c r="I32" s="4"/>
      <c r="J32" s="5">
        <f t="shared" si="4"/>
        <v>3</v>
      </c>
      <c r="K32" s="13">
        <f t="shared" si="5"/>
        <v>614.4</v>
      </c>
      <c r="L32" s="5">
        <f>D32*J8</f>
        <v>600.7065526570022</v>
      </c>
      <c r="M32" s="5">
        <f t="shared" si="6"/>
        <v>166.86293142710207</v>
      </c>
      <c r="N32" s="28">
        <f t="shared" si="7"/>
        <v>22.072627325261887</v>
      </c>
      <c r="O32" s="4"/>
    </row>
    <row r="33" spans="1:15" ht="12.75">
      <c r="A33" s="36">
        <v>3.2</v>
      </c>
      <c r="B33" s="5">
        <f>A33*C43</f>
        <v>3.2</v>
      </c>
      <c r="C33" s="13">
        <f t="shared" si="0"/>
        <v>655.36</v>
      </c>
      <c r="D33" s="2">
        <f t="shared" si="1"/>
        <v>102.34017131826442</v>
      </c>
      <c r="E33" s="3"/>
      <c r="F33" s="12">
        <f>D33*H8</f>
        <v>723.4000425297007</v>
      </c>
      <c r="G33" s="5">
        <f t="shared" si="2"/>
        <v>200.94445641900575</v>
      </c>
      <c r="H33" s="28">
        <f t="shared" si="3"/>
        <v>26.580931197122936</v>
      </c>
      <c r="I33" s="4"/>
      <c r="J33" s="5">
        <f t="shared" si="4"/>
        <v>3.2</v>
      </c>
      <c r="K33" s="13">
        <f t="shared" si="5"/>
        <v>655.36</v>
      </c>
      <c r="L33" s="5">
        <f>D33*J8</f>
        <v>723.4426710488112</v>
      </c>
      <c r="M33" s="5">
        <f t="shared" si="6"/>
        <v>200.9562976743237</v>
      </c>
      <c r="N33" s="28">
        <f t="shared" si="7"/>
        <v>26.58249755828812</v>
      </c>
      <c r="O33" s="4"/>
    </row>
    <row r="34" spans="1:15" ht="12.75">
      <c r="A34" s="36">
        <v>3.4</v>
      </c>
      <c r="B34" s="5">
        <f>A34*C43</f>
        <v>3.4</v>
      </c>
      <c r="C34" s="13">
        <f t="shared" si="0"/>
        <v>696.3199999999999</v>
      </c>
      <c r="D34" s="2">
        <f t="shared" si="1"/>
        <v>121.80693871858594</v>
      </c>
      <c r="E34" s="3"/>
      <c r="F34" s="12">
        <f>D34*H8</f>
        <v>861.0025126439475</v>
      </c>
      <c r="G34" s="5">
        <f t="shared" si="2"/>
        <v>239.16736481465261</v>
      </c>
      <c r="H34" s="28">
        <f t="shared" si="3"/>
        <v>31.637057234758313</v>
      </c>
      <c r="I34" s="4"/>
      <c r="J34" s="5">
        <f t="shared" si="4"/>
        <v>3.4</v>
      </c>
      <c r="K34" s="13">
        <f t="shared" si="5"/>
        <v>696.3199999999999</v>
      </c>
      <c r="L34" s="5">
        <f>D34*J8</f>
        <v>861.053249801684</v>
      </c>
      <c r="M34" s="5">
        <f t="shared" si="6"/>
        <v>239.18145846959072</v>
      </c>
      <c r="N34" s="28">
        <f t="shared" si="7"/>
        <v>31.63892154332846</v>
      </c>
      <c r="O34" s="4"/>
    </row>
    <row r="35" spans="1:15" ht="12.75">
      <c r="A35" s="36">
        <v>3.6</v>
      </c>
      <c r="B35" s="5">
        <f>A35*C43</f>
        <v>3.6</v>
      </c>
      <c r="C35" s="13">
        <f t="shared" si="0"/>
        <v>737.28</v>
      </c>
      <c r="D35" s="2">
        <f t="shared" si="1"/>
        <v>143.4873448733115</v>
      </c>
      <c r="E35" s="3"/>
      <c r="F35" s="12">
        <f>D35*H8</f>
        <v>1014.252273049524</v>
      </c>
      <c r="G35" s="5">
        <f t="shared" si="2"/>
        <v>281.73674273914605</v>
      </c>
      <c r="H35" s="28">
        <f t="shared" si="3"/>
        <v>37.26813422926783</v>
      </c>
      <c r="I35" s="4"/>
      <c r="J35" s="5">
        <f t="shared" si="4"/>
        <v>3.6</v>
      </c>
      <c r="K35" s="13">
        <f t="shared" si="5"/>
        <v>737.28</v>
      </c>
      <c r="L35" s="5">
        <f>D35*J8</f>
        <v>1014.3120409094391</v>
      </c>
      <c r="M35" s="5">
        <f t="shared" si="6"/>
        <v>281.75334492246907</v>
      </c>
      <c r="N35" s="28">
        <f t="shared" si="7"/>
        <v>37.27033036595404</v>
      </c>
      <c r="O35" s="4"/>
    </row>
    <row r="36" spans="1:15" ht="12.75">
      <c r="A36" s="36">
        <v>3.8</v>
      </c>
      <c r="B36" s="5">
        <f>A36*C43</f>
        <v>3.8</v>
      </c>
      <c r="C36" s="13">
        <f t="shared" si="0"/>
        <v>778.24</v>
      </c>
      <c r="D36" s="2">
        <f t="shared" si="1"/>
        <v>167.60310232859842</v>
      </c>
      <c r="E36" s="3"/>
      <c r="F36" s="12">
        <f>D36*H8</f>
        <v>1184.716517383626</v>
      </c>
      <c r="G36" s="5">
        <f t="shared" si="2"/>
        <v>329.087921758722</v>
      </c>
      <c r="H36" s="28">
        <f t="shared" si="3"/>
        <v>43.53174783698791</v>
      </c>
      <c r="I36" s="4"/>
      <c r="J36" s="5">
        <f t="shared" si="4"/>
        <v>3.8</v>
      </c>
      <c r="K36" s="13">
        <f t="shared" si="5"/>
        <v>778.24</v>
      </c>
      <c r="L36" s="5">
        <f>D36*J8</f>
        <v>1184.7863303608622</v>
      </c>
      <c r="M36" s="5">
        <f t="shared" si="6"/>
        <v>329.1073142524142</v>
      </c>
      <c r="N36" s="28">
        <f t="shared" si="7"/>
        <v>43.534313075908955</v>
      </c>
      <c r="O36" s="4"/>
    </row>
    <row r="37" spans="1:15" ht="12.75">
      <c r="A37" s="36">
        <v>4.1</v>
      </c>
      <c r="B37" s="5">
        <f>A37*C43</f>
        <v>4.1</v>
      </c>
      <c r="C37" s="13">
        <f t="shared" si="0"/>
        <v>839.68</v>
      </c>
      <c r="D37" s="2">
        <f t="shared" si="1"/>
        <v>209.12068735220436</v>
      </c>
      <c r="E37" s="3"/>
      <c r="F37" s="12">
        <f>D37*H8</f>
        <v>1478.1870322844247</v>
      </c>
      <c r="G37" s="5">
        <f t="shared" si="2"/>
        <v>410.60750929638175</v>
      </c>
      <c r="H37" s="28">
        <f t="shared" si="3"/>
        <v>54.315158268764456</v>
      </c>
      <c r="I37" s="4"/>
      <c r="J37" s="5">
        <f t="shared" si="4"/>
        <v>4.1</v>
      </c>
      <c r="K37" s="13">
        <f t="shared" si="5"/>
        <v>839.68</v>
      </c>
      <c r="L37" s="5">
        <f>D37*J8</f>
        <v>1478.2741388927325</v>
      </c>
      <c r="M37" s="5">
        <f t="shared" si="6"/>
        <v>410.6317055764866</v>
      </c>
      <c r="N37" s="28">
        <f t="shared" si="7"/>
        <v>54.31835895251635</v>
      </c>
      <c r="O37" s="4"/>
    </row>
    <row r="38" spans="1:15" ht="12.75">
      <c r="A38" s="36">
        <v>4.4</v>
      </c>
      <c r="B38" s="5">
        <f>A38*C43</f>
        <v>4.4</v>
      </c>
      <c r="C38" s="13">
        <f t="shared" si="0"/>
        <v>901.1200000000001</v>
      </c>
      <c r="D38" s="2">
        <f t="shared" si="1"/>
        <v>258.2157152879413</v>
      </c>
      <c r="E38" s="3"/>
      <c r="F38" s="12">
        <f>D38*H8</f>
        <v>1825.2193348419503</v>
      </c>
      <c r="G38" s="5">
        <f t="shared" si="2"/>
        <v>507.0053711950349</v>
      </c>
      <c r="H38" s="28">
        <f t="shared" si="3"/>
        <v>67.06666672209995</v>
      </c>
      <c r="I38" s="4"/>
      <c r="J38" s="5">
        <f t="shared" si="4"/>
        <v>4.4</v>
      </c>
      <c r="K38" s="13">
        <f t="shared" si="5"/>
        <v>901.1200000000001</v>
      </c>
      <c r="L38" s="5">
        <f>D38*J8</f>
        <v>1825.326891370457</v>
      </c>
      <c r="M38" s="5">
        <f t="shared" si="6"/>
        <v>507.03524800853285</v>
      </c>
      <c r="N38" s="28">
        <f t="shared" si="7"/>
        <v>67.07061882676675</v>
      </c>
      <c r="O38" s="4"/>
    </row>
    <row r="39" spans="1:15" ht="12.75">
      <c r="A39" s="36">
        <v>4.7</v>
      </c>
      <c r="B39" s="5">
        <f>A39*C43</f>
        <v>4.7</v>
      </c>
      <c r="C39" s="13">
        <f t="shared" si="0"/>
        <v>962.5600000000001</v>
      </c>
      <c r="D39" s="2">
        <f t="shared" si="1"/>
        <v>314.9700506423216</v>
      </c>
      <c r="E39" s="3"/>
      <c r="F39" s="12">
        <f>D39*H8</f>
        <v>2226.3920911531022</v>
      </c>
      <c r="G39" s="5">
        <f t="shared" si="2"/>
        <v>618.4422480372822</v>
      </c>
      <c r="H39" s="28">
        <f t="shared" si="3"/>
        <v>81.80753596006255</v>
      </c>
      <c r="I39" s="4"/>
      <c r="J39" s="5">
        <f t="shared" si="4"/>
        <v>4.7</v>
      </c>
      <c r="K39" s="13">
        <f t="shared" si="5"/>
        <v>962.5600000000001</v>
      </c>
      <c r="L39" s="5">
        <f>D39*J8</f>
        <v>2226.5232879905716</v>
      </c>
      <c r="M39" s="5">
        <f t="shared" si="6"/>
        <v>618.478691603275</v>
      </c>
      <c r="N39" s="28">
        <f t="shared" si="7"/>
        <v>81.81235671470041</v>
      </c>
      <c r="O39" s="4"/>
    </row>
    <row r="40" spans="1:15" ht="12.75">
      <c r="A40" s="36">
        <v>5</v>
      </c>
      <c r="B40" s="5">
        <f>A40*C43</f>
        <v>5</v>
      </c>
      <c r="C40" s="13">
        <f t="shared" si="0"/>
        <v>1024</v>
      </c>
      <c r="D40" s="2">
        <f t="shared" si="1"/>
        <v>374.88764662498306</v>
      </c>
      <c r="E40" s="3"/>
      <c r="F40" s="12">
        <f>D40*H8</f>
        <v>2649.9246192288992</v>
      </c>
      <c r="G40" s="5">
        <f t="shared" si="2"/>
        <v>736.0901725968996</v>
      </c>
      <c r="H40" s="28">
        <f>F40/27.215</f>
        <v>97.3700025437773</v>
      </c>
      <c r="I40" s="4"/>
      <c r="J40" s="5">
        <f t="shared" si="4"/>
        <v>5</v>
      </c>
      <c r="K40" s="13">
        <f t="shared" si="5"/>
        <v>1024</v>
      </c>
      <c r="L40" s="5">
        <f>D40*J8</f>
        <v>2650.080773992005</v>
      </c>
      <c r="M40" s="5">
        <f t="shared" si="6"/>
        <v>736.1335489200193</v>
      </c>
      <c r="N40" s="28">
        <f t="shared" si="7"/>
        <v>97.37574036347621</v>
      </c>
      <c r="O40" s="4"/>
    </row>
    <row r="41" spans="2:15" ht="12.7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  <c r="M41" s="4"/>
      <c r="N41" s="4"/>
      <c r="O41" s="4"/>
    </row>
    <row r="42" spans="2:15" ht="12.75">
      <c r="B42" s="3"/>
      <c r="C42" s="15" t="s">
        <v>10</v>
      </c>
      <c r="D42" s="3"/>
      <c r="E42" s="4"/>
      <c r="F42" s="4"/>
      <c r="G42" s="3"/>
      <c r="H42" s="29" t="s">
        <v>22</v>
      </c>
      <c r="I42" s="4"/>
      <c r="J42" s="4"/>
      <c r="K42" s="3"/>
      <c r="L42" s="4"/>
      <c r="M42" s="4"/>
      <c r="N42" s="15" t="s">
        <v>22</v>
      </c>
      <c r="O42" s="4"/>
    </row>
    <row r="43" spans="2:15" ht="12.75">
      <c r="B43" s="3"/>
      <c r="C43" s="30">
        <v>1</v>
      </c>
      <c r="D43" s="3"/>
      <c r="E43" s="31" t="s">
        <v>24</v>
      </c>
      <c r="F43" s="4"/>
      <c r="G43" s="4"/>
      <c r="H43" s="13">
        <f>F40/1750*530</f>
        <v>802.5485989664667</v>
      </c>
      <c r="I43" s="4"/>
      <c r="J43" s="4"/>
      <c r="K43" s="14"/>
      <c r="L43" s="4"/>
      <c r="M43" s="4"/>
      <c r="N43" s="13">
        <f>L40/1750*530</f>
        <v>802.5958915518644</v>
      </c>
      <c r="O43" s="4"/>
    </row>
    <row r="44" spans="2:15" ht="12.75">
      <c r="B44" s="3"/>
      <c r="C44" s="32"/>
      <c r="D44" s="3"/>
      <c r="E44" s="31" t="s">
        <v>25</v>
      </c>
      <c r="F44" s="4"/>
      <c r="G44" s="4"/>
      <c r="H44" s="14"/>
      <c r="I44" s="4"/>
      <c r="J44" s="4"/>
      <c r="K44" s="14"/>
      <c r="L44" s="4"/>
      <c r="M44" s="4"/>
      <c r="N44" s="14"/>
      <c r="O44" s="4"/>
    </row>
    <row r="45" spans="2:15" ht="12.75"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"/>
      <c r="K45" s="4"/>
      <c r="L45" s="4"/>
      <c r="M45" s="4"/>
      <c r="N45" s="29" t="s">
        <v>15</v>
      </c>
      <c r="O45" s="4"/>
    </row>
    <row r="46" spans="2:15" ht="12.75">
      <c r="B46" s="4"/>
      <c r="C46" s="31" t="s">
        <v>17</v>
      </c>
      <c r="D46" s="4"/>
      <c r="E46" s="4"/>
      <c r="F46" s="4"/>
      <c r="G46" s="4"/>
      <c r="H46" s="13">
        <f>H43*0.8</f>
        <v>642.0388791731734</v>
      </c>
      <c r="I46" s="4"/>
      <c r="J46" s="4"/>
      <c r="K46" s="4"/>
      <c r="L46" s="4"/>
      <c r="M46" s="4"/>
      <c r="N46" s="13">
        <f>N43*0.8</f>
        <v>642.0767132414916</v>
      </c>
      <c r="O46" s="4"/>
    </row>
    <row r="47" spans="2:15" ht="12.75">
      <c r="B47" s="4"/>
      <c r="C47" s="31" t="s">
        <v>23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2.75">
      <c r="B48" s="4"/>
      <c r="C48" s="31" t="s">
        <v>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</sheetData>
  <sheetProtection password="91D3" sheet="1" objects="1" scenarios="1"/>
  <printOptions/>
  <pageMargins left="0.24" right="0.19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Nick</cp:lastModifiedBy>
  <cp:lastPrinted>2008-01-14T20:18:56Z</cp:lastPrinted>
  <dcterms:created xsi:type="dcterms:W3CDTF">2007-02-15T20:58:49Z</dcterms:created>
  <dcterms:modified xsi:type="dcterms:W3CDTF">2013-08-27T23:49:14Z</dcterms:modified>
  <cp:category/>
  <cp:version/>
  <cp:contentType/>
  <cp:contentStatus/>
</cp:coreProperties>
</file>